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co100\setran - documentos\Divisao Administrativa\SETRAN-1611\ARIANE\TRANSPARÊNCIA\2026\"/>
    </mc:Choice>
  </mc:AlternateContent>
  <bookViews>
    <workbookView xWindow="0" yWindow="0" windowWidth="28800" windowHeight="12300"/>
  </bookViews>
  <sheets>
    <sheet name="2026" sheetId="17" r:id="rId1"/>
  </sheets>
  <definedNames>
    <definedName name="_xlnm.Print_Area" localSheetId="0">'2026'!$A$1:$G$127</definedName>
  </definedNames>
  <calcPr calcId="162913"/>
</workbook>
</file>

<file path=xl/calcChain.xml><?xml version="1.0" encoding="utf-8"?>
<calcChain xmlns="http://schemas.openxmlformats.org/spreadsheetml/2006/main">
  <c r="F125" i="17" l="1"/>
  <c r="E125" i="17"/>
  <c r="G125" i="17" s="1"/>
  <c r="G124" i="17"/>
  <c r="E120" i="17"/>
  <c r="G119" i="17"/>
  <c r="G118" i="17"/>
  <c r="G117" i="17"/>
  <c r="G116" i="17"/>
  <c r="G115" i="17"/>
  <c r="E114" i="17"/>
  <c r="G114" i="17" s="1"/>
  <c r="F113" i="17"/>
  <c r="G113" i="17" s="1"/>
  <c r="F112" i="17"/>
  <c r="G112" i="17" s="1"/>
  <c r="F111" i="17"/>
  <c r="F120" i="17" s="1"/>
  <c r="G107" i="17"/>
  <c r="F107" i="17"/>
  <c r="F126" i="17" s="1"/>
  <c r="E107" i="17"/>
  <c r="E126" i="17" s="1"/>
  <c r="G106" i="17"/>
  <c r="F99" i="17"/>
  <c r="E99" i="17"/>
  <c r="G99" i="17" s="1"/>
  <c r="G98" i="17"/>
  <c r="E94" i="17"/>
  <c r="G93" i="17"/>
  <c r="G92" i="17"/>
  <c r="F91" i="17"/>
  <c r="G91" i="17" s="1"/>
  <c r="G90" i="17"/>
  <c r="F89" i="17"/>
  <c r="E89" i="17"/>
  <c r="G89" i="17" s="1"/>
  <c r="F88" i="17"/>
  <c r="G88" i="17" s="1"/>
  <c r="F87" i="17"/>
  <c r="G87" i="17" s="1"/>
  <c r="F83" i="17"/>
  <c r="E83" i="17"/>
  <c r="G82" i="17"/>
  <c r="F75" i="17"/>
  <c r="E75" i="17"/>
  <c r="G75" i="17" s="1"/>
  <c r="G74" i="17"/>
  <c r="G69" i="17"/>
  <c r="G68" i="17"/>
  <c r="E67" i="17"/>
  <c r="E70" i="17" s="1"/>
  <c r="F66" i="17"/>
  <c r="F70" i="17" s="1"/>
  <c r="F76" i="17" s="1"/>
  <c r="F62" i="17"/>
  <c r="E62" i="17"/>
  <c r="G61" i="17"/>
  <c r="G111" i="17" l="1"/>
  <c r="G120" i="17" s="1"/>
  <c r="G126" i="17" s="1"/>
  <c r="E100" i="17"/>
  <c r="G94" i="17"/>
  <c r="G83" i="17"/>
  <c r="F94" i="17"/>
  <c r="F100" i="17" s="1"/>
  <c r="E76" i="17"/>
  <c r="G66" i="17"/>
  <c r="G67" i="17"/>
  <c r="G62" i="17"/>
  <c r="G100" i="17" l="1"/>
  <c r="G70" i="17"/>
  <c r="G76" i="17"/>
  <c r="F39" i="17" l="1"/>
  <c r="E49" i="17"/>
  <c r="G45" i="17"/>
  <c r="G48" i="17"/>
  <c r="E21" i="17"/>
  <c r="G21" i="17" s="1"/>
  <c r="G17" i="17"/>
  <c r="E20" i="17"/>
  <c r="G19" i="17"/>
  <c r="E18" i="17"/>
  <c r="G18" i="17" s="1"/>
  <c r="F54" i="17"/>
  <c r="E54" i="17"/>
  <c r="G53" i="17"/>
  <c r="G47" i="17"/>
  <c r="G46" i="17"/>
  <c r="G44" i="17"/>
  <c r="F49" i="17"/>
  <c r="E39" i="17"/>
  <c r="G38" i="17"/>
  <c r="G37" i="17"/>
  <c r="G10" i="17"/>
  <c r="E11" i="17"/>
  <c r="G11" i="17" s="1"/>
  <c r="F30" i="17"/>
  <c r="E30" i="17"/>
  <c r="G29" i="17"/>
  <c r="G24" i="17"/>
  <c r="G23" i="17"/>
  <c r="G22" i="17"/>
  <c r="F25" i="17"/>
  <c r="G9" i="17"/>
  <c r="G54" i="17" l="1"/>
  <c r="F31" i="17"/>
  <c r="F55" i="17"/>
  <c r="G30" i="17"/>
  <c r="E25" i="17"/>
  <c r="E31" i="17" s="1"/>
  <c r="G20" i="17"/>
  <c r="E55" i="17"/>
  <c r="G39" i="17"/>
  <c r="G43" i="17"/>
  <c r="G49" i="17" s="1"/>
  <c r="G15" i="17"/>
  <c r="G16" i="17"/>
  <c r="G55" i="17" l="1"/>
  <c r="G25" i="17"/>
  <c r="G31" i="17" s="1"/>
</calcChain>
</file>

<file path=xl/sharedStrings.xml><?xml version="1.0" encoding="utf-8"?>
<sst xmlns="http://schemas.openxmlformats.org/spreadsheetml/2006/main" count="246" uniqueCount="86">
  <si>
    <t>TOTAL</t>
  </si>
  <si>
    <t>Nº EMPENHO</t>
  </si>
  <si>
    <t>Repasse ao Funset</t>
  </si>
  <si>
    <t>3.1</t>
  </si>
  <si>
    <t>3.2</t>
  </si>
  <si>
    <t>3.3</t>
  </si>
  <si>
    <t>3.4</t>
  </si>
  <si>
    <t>Fundo Nacional de Segurança e Educação de Trânsito</t>
  </si>
  <si>
    <t>Subtotal</t>
  </si>
  <si>
    <t>3.5</t>
  </si>
  <si>
    <t>3.6</t>
  </si>
  <si>
    <t>3.7</t>
  </si>
  <si>
    <t>Item</t>
  </si>
  <si>
    <t xml:space="preserve">Descrição </t>
  </si>
  <si>
    <t xml:space="preserve">Empresa </t>
  </si>
  <si>
    <t xml:space="preserve">RELATÓRIO ANUAL </t>
  </si>
  <si>
    <t>5.1</t>
  </si>
  <si>
    <t>Fonte: Sistema Contábil - SIFPM (Conam)</t>
  </si>
  <si>
    <t>DESPESAS REALIZADAS COM RECURSOS DE MULTAS DE TRÂNSITO</t>
  </si>
  <si>
    <t>MUNICÍPIO DA ESTÂNCIA BALNEÁRIA DE PRAIA GRANDE</t>
  </si>
  <si>
    <t>1.1</t>
  </si>
  <si>
    <t>1.2</t>
  </si>
  <si>
    <t>Folha de Pagamento</t>
  </si>
  <si>
    <t>Locação de Veículos</t>
  </si>
  <si>
    <t>Policiamento e fiscalização - Código de Aplicação: 45000-00</t>
  </si>
  <si>
    <t>Sinalização - Código de Aplicação: 41000-00</t>
  </si>
  <si>
    <t>Engenharia de Trânsito - Código de Aplicação: 43000-00</t>
  </si>
  <si>
    <t>Educação de trânsito - Código de Aplicação: 46000-00</t>
  </si>
  <si>
    <t>Repasse de 5% ao Funset - Código de Aplicação: 47000-00</t>
  </si>
  <si>
    <t>Banco Itaú S/A</t>
  </si>
  <si>
    <t>Citycar Aluguel de Veículos Ltda</t>
  </si>
  <si>
    <t>TMK Engenharia S.A</t>
  </si>
  <si>
    <t xml:space="preserve">Localiza Veiculos Especias S.A.  </t>
  </si>
  <si>
    <t>DCT Tecnologia e Serviços Ltda</t>
  </si>
  <si>
    <t>Gestão e Processamento de Autos de Infração</t>
  </si>
  <si>
    <t xml:space="preserve">Locação de Caminhão Baú e Cesto Aéreo </t>
  </si>
  <si>
    <t>Aquisição de Cavalete de Sinalização</t>
  </si>
  <si>
    <t>A.B Sinalização e Serviços Ltda</t>
  </si>
  <si>
    <t>Locação de Caminhão Guincho com motorista</t>
  </si>
  <si>
    <t>Craft Locações de Equipamento Ltda.</t>
  </si>
  <si>
    <t>Craft Locações de Equipamentos Ltda.</t>
  </si>
  <si>
    <t>JANEIRO/2026</t>
  </si>
  <si>
    <t>Aquisição de Materiais Elétrico e Eletrônico</t>
  </si>
  <si>
    <t>Costa Com de Asf e P de Ser em Com Civ Ltda</t>
  </si>
  <si>
    <t>Aquisição de Mat. p/ Sinalização - Solvente e Tinta</t>
  </si>
  <si>
    <t>Via North Industria e Comercio Ltda</t>
  </si>
  <si>
    <t>FEVEREIRO/2026</t>
  </si>
  <si>
    <t>Aquisição de Material  p/ Pintura</t>
  </si>
  <si>
    <t>Shaduca Praia Grande Ltda</t>
  </si>
  <si>
    <t>Restos a pagar Pagos em 2026</t>
  </si>
  <si>
    <t>Despesas Orçamentárias Pagas - 2026</t>
  </si>
  <si>
    <t>Total Pagamentos 2026</t>
  </si>
  <si>
    <t>Nº Empenho</t>
  </si>
  <si>
    <t>21148/25</t>
  </si>
  <si>
    <t>21150/25</t>
  </si>
  <si>
    <t>22433/25</t>
  </si>
  <si>
    <t>2367/25</t>
  </si>
  <si>
    <t>22214/25</t>
  </si>
  <si>
    <t>Aquisição de Fita Zebrada</t>
  </si>
  <si>
    <t>VendasNet - Com de Mat Elet e Inf Ltda</t>
  </si>
  <si>
    <t>20085/25</t>
  </si>
  <si>
    <t>Loc de Maq e Camin p Pavim Asfal para Operação Tapa Buraco</t>
  </si>
  <si>
    <t>21262/25
21263/25</t>
  </si>
  <si>
    <t>Loc de Maq e Camin p Pavim Asfal para Avenida dos Sindicatos</t>
  </si>
  <si>
    <t>21264/25</t>
  </si>
  <si>
    <t>Loc de Maq e Camin p Pavim Asfal c Forn de mão de obra combus p Kartodromo</t>
  </si>
  <si>
    <t>22267/25
22268/25
22269/25
22270/25
22271/25
22272/25</t>
  </si>
  <si>
    <t>6216/25</t>
  </si>
  <si>
    <t>Terracom Construções Ltda.</t>
  </si>
  <si>
    <t>Aquisição de material para pavimentação asfaltica</t>
  </si>
  <si>
    <t>Foccus Gerenciamento de Resíduos Ltda.</t>
  </si>
  <si>
    <t>PERÍODO DE REFERÊNCIA : JANEIRO A DEZEMBRO DE 2026</t>
  </si>
  <si>
    <t>MARÇO/2026</t>
  </si>
  <si>
    <t>Contrato Manut. Sup. Téc. Sist. Cerco Eletrônico</t>
  </si>
  <si>
    <t>Multiway Comercio e Representações Ltda.</t>
  </si>
  <si>
    <t>ABRIL/2026</t>
  </si>
  <si>
    <t>Locação Mensal de Equip. Digitais de Radiocomunicação e Acessórios</t>
  </si>
  <si>
    <t>Inovaptt Tecnologia Ltda</t>
  </si>
  <si>
    <t>Serviço de Rastreamento Veicular</t>
  </si>
  <si>
    <t>PSA Technology Ltda</t>
  </si>
  <si>
    <t>MAIO/2026</t>
  </si>
  <si>
    <t>Tarifas Bancárias</t>
  </si>
  <si>
    <t>Banco Bradesco S/A</t>
  </si>
  <si>
    <t>3.8</t>
  </si>
  <si>
    <t>Aquisição de Escolinha Móvel de Trânsito</t>
  </si>
  <si>
    <t>Eliseu Kopp &amp; Cia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</si>
</sst>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/>
    <xf numFmtId="0" fontId="7" fillId="4" borderId="4" xfId="0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 wrapText="1"/>
    </xf>
    <xf numFmtId="44" fontId="3" fillId="2" borderId="4" xfId="1" applyFont="1" applyFill="1" applyBorder="1" applyAlignment="1">
      <alignment horizontal="center" vertical="center" wrapText="1"/>
    </xf>
    <xf numFmtId="44" fontId="5" fillId="5" borderId="4" xfId="0" applyNumberFormat="1" applyFont="1" applyFill="1" applyBorder="1" applyAlignment="1">
      <alignment horizontal="center" vertical="center" wrapText="1"/>
    </xf>
    <xf numFmtId="44" fontId="6" fillId="5" borderId="4" xfId="1" applyFont="1" applyFill="1" applyBorder="1" applyAlignment="1">
      <alignment horizontal="center" vertical="center" wrapText="1"/>
    </xf>
    <xf numFmtId="44" fontId="7" fillId="4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4" fontId="0" fillId="0" borderId="0" xfId="0" applyNumberFormat="1" applyAlignment="1">
      <alignment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44" fontId="3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zoomScale="90" zoomScaleNormal="90" workbookViewId="0">
      <selection activeCell="B134" sqref="B134"/>
    </sheetView>
  </sheetViews>
  <sheetFormatPr defaultRowHeight="15" x14ac:dyDescent="0.25"/>
  <cols>
    <col min="1" max="1" width="8.140625" style="6" customWidth="1"/>
    <col min="2" max="2" width="51.28515625" style="6" customWidth="1"/>
    <col min="3" max="3" width="47.140625" style="6" customWidth="1"/>
    <col min="4" max="4" width="11.28515625" style="32" hidden="1" customWidth="1"/>
    <col min="5" max="5" width="16.140625" style="6" customWidth="1"/>
    <col min="6" max="6" width="17.140625" style="6" customWidth="1"/>
    <col min="7" max="7" width="16.28515625" style="6" bestFit="1" customWidth="1"/>
    <col min="8" max="8" width="15.85546875" style="6" customWidth="1"/>
    <col min="9" max="10" width="9.140625" style="6"/>
    <col min="11" max="11" width="15.28515625" style="6" customWidth="1"/>
    <col min="12" max="16384" width="9.140625" style="6"/>
  </cols>
  <sheetData>
    <row r="1" spans="1:7" ht="15.75" x14ac:dyDescent="0.25">
      <c r="A1" s="51" t="s">
        <v>19</v>
      </c>
      <c r="B1" s="51"/>
      <c r="C1" s="51"/>
      <c r="D1" s="51"/>
      <c r="E1" s="51"/>
      <c r="F1" s="51"/>
      <c r="G1" s="51"/>
    </row>
    <row r="2" spans="1:7" ht="15.75" x14ac:dyDescent="0.25">
      <c r="A2" s="51" t="s">
        <v>18</v>
      </c>
      <c r="B2" s="51"/>
      <c r="C2" s="51"/>
      <c r="D2" s="51"/>
      <c r="E2" s="51"/>
      <c r="F2" s="51"/>
      <c r="G2" s="51"/>
    </row>
    <row r="3" spans="1:7" ht="15.75" x14ac:dyDescent="0.25">
      <c r="A3" s="7"/>
      <c r="B3" s="51" t="s">
        <v>15</v>
      </c>
      <c r="C3" s="51"/>
      <c r="D3" s="51"/>
      <c r="E3" s="51"/>
      <c r="F3" s="51"/>
      <c r="G3" s="51"/>
    </row>
    <row r="4" spans="1:7" ht="15.75" x14ac:dyDescent="0.25">
      <c r="A4" s="51" t="s">
        <v>71</v>
      </c>
      <c r="B4" s="51"/>
      <c r="C4" s="51"/>
      <c r="D4" s="51"/>
      <c r="E4" s="51"/>
      <c r="F4" s="51"/>
      <c r="G4" s="51"/>
    </row>
    <row r="6" spans="1:7" ht="15" hidden="1" customHeight="1" x14ac:dyDescent="0.25">
      <c r="A6" s="45" t="s">
        <v>41</v>
      </c>
      <c r="B6" s="45"/>
      <c r="C6" s="45"/>
      <c r="D6" s="45"/>
      <c r="E6" s="45"/>
      <c r="F6" s="45"/>
      <c r="G6" s="45"/>
    </row>
    <row r="7" spans="1:7" ht="38.25" hidden="1" x14ac:dyDescent="0.25">
      <c r="A7" s="2" t="s">
        <v>12</v>
      </c>
      <c r="B7" s="2" t="s">
        <v>13</v>
      </c>
      <c r="C7" s="2" t="s">
        <v>14</v>
      </c>
      <c r="D7" s="2" t="s">
        <v>52</v>
      </c>
      <c r="E7" s="2" t="s">
        <v>49</v>
      </c>
      <c r="F7" s="2" t="s">
        <v>50</v>
      </c>
      <c r="G7" s="2" t="s">
        <v>51</v>
      </c>
    </row>
    <row r="8" spans="1:7" hidden="1" x14ac:dyDescent="0.25">
      <c r="A8" s="8">
        <v>1</v>
      </c>
      <c r="B8" s="38" t="s">
        <v>25</v>
      </c>
      <c r="C8" s="38"/>
      <c r="D8" s="38"/>
      <c r="E8" s="38"/>
      <c r="F8" s="38"/>
      <c r="G8" s="38"/>
    </row>
    <row r="9" spans="1:7" hidden="1" x14ac:dyDescent="0.25">
      <c r="A9" s="19" t="s">
        <v>20</v>
      </c>
      <c r="B9" s="21" t="s">
        <v>42</v>
      </c>
      <c r="C9" s="22" t="s">
        <v>43</v>
      </c>
      <c r="D9" s="19" t="s">
        <v>53</v>
      </c>
      <c r="E9" s="20">
        <v>1230</v>
      </c>
      <c r="F9" s="18"/>
      <c r="G9" s="20">
        <f>SUM(E9:F9)</f>
        <v>1230</v>
      </c>
    </row>
    <row r="10" spans="1:7" hidden="1" x14ac:dyDescent="0.25">
      <c r="A10" s="19" t="s">
        <v>21</v>
      </c>
      <c r="B10" s="21" t="s">
        <v>44</v>
      </c>
      <c r="C10" s="22" t="s">
        <v>45</v>
      </c>
      <c r="D10" s="19" t="s">
        <v>54</v>
      </c>
      <c r="E10" s="20">
        <v>87625</v>
      </c>
      <c r="F10" s="18"/>
      <c r="G10" s="20">
        <f>SUM(E10:F10)</f>
        <v>87625</v>
      </c>
    </row>
    <row r="11" spans="1:7" hidden="1" x14ac:dyDescent="0.25">
      <c r="A11" s="39" t="s">
        <v>8</v>
      </c>
      <c r="B11" s="39"/>
      <c r="C11" s="39"/>
      <c r="D11" s="30"/>
      <c r="E11" s="12">
        <f>SUM(E9:E10)</f>
        <v>88855</v>
      </c>
      <c r="F11" s="12">
        <v>0</v>
      </c>
      <c r="G11" s="12">
        <f>SUM(E11:F11)</f>
        <v>88855</v>
      </c>
    </row>
    <row r="12" spans="1:7" hidden="1" x14ac:dyDescent="0.25">
      <c r="A12" s="8">
        <v>2</v>
      </c>
      <c r="B12" s="38" t="s">
        <v>26</v>
      </c>
      <c r="C12" s="38"/>
      <c r="D12" s="38"/>
      <c r="E12" s="38"/>
      <c r="F12" s="38"/>
      <c r="G12" s="38"/>
    </row>
    <row r="13" spans="1:7" hidden="1" x14ac:dyDescent="0.25">
      <c r="A13" s="39" t="s">
        <v>8</v>
      </c>
      <c r="B13" s="39"/>
      <c r="C13" s="39"/>
      <c r="D13" s="30"/>
      <c r="E13" s="12">
        <v>0</v>
      </c>
      <c r="F13" s="12">
        <v>0</v>
      </c>
      <c r="G13" s="12">
        <v>0</v>
      </c>
    </row>
    <row r="14" spans="1:7" hidden="1" x14ac:dyDescent="0.25">
      <c r="A14" s="8">
        <v>3</v>
      </c>
      <c r="B14" s="38" t="s">
        <v>24</v>
      </c>
      <c r="C14" s="38"/>
      <c r="D14" s="38"/>
      <c r="E14" s="38"/>
      <c r="F14" s="38"/>
      <c r="G14" s="38"/>
    </row>
    <row r="15" spans="1:7" s="1" customFormat="1" hidden="1" x14ac:dyDescent="0.25">
      <c r="A15" s="9" t="s">
        <v>3</v>
      </c>
      <c r="B15" s="5" t="s">
        <v>22</v>
      </c>
      <c r="C15" s="5" t="s">
        <v>22</v>
      </c>
      <c r="D15" s="9" t="s">
        <v>55</v>
      </c>
      <c r="E15" s="10">
        <v>35352.269999999997</v>
      </c>
      <c r="F15" s="10"/>
      <c r="G15" s="11">
        <f>SUM(E15:F15)</f>
        <v>35352.269999999997</v>
      </c>
    </row>
    <row r="16" spans="1:7" s="1" customFormat="1" hidden="1" x14ac:dyDescent="0.25">
      <c r="A16" s="28"/>
      <c r="B16" s="26"/>
      <c r="C16" s="24" t="s">
        <v>29</v>
      </c>
      <c r="D16" s="23"/>
      <c r="E16" s="3">
        <v>2233.12</v>
      </c>
      <c r="F16" s="3"/>
      <c r="G16" s="11">
        <f t="shared" ref="G16:G24" si="0">SUM(E16:F16)</f>
        <v>2233.12</v>
      </c>
    </row>
    <row r="17" spans="1:11" s="1" customFormat="1" hidden="1" x14ac:dyDescent="0.25">
      <c r="A17" s="23" t="s">
        <v>5</v>
      </c>
      <c r="B17" s="26" t="s">
        <v>38</v>
      </c>
      <c r="C17" s="24" t="s">
        <v>40</v>
      </c>
      <c r="D17" s="9" t="s">
        <v>67</v>
      </c>
      <c r="E17" s="3">
        <v>212424</v>
      </c>
      <c r="F17" s="3"/>
      <c r="G17" s="11">
        <f t="shared" ref="G17" si="1">SUM(E17:F17)</f>
        <v>212424</v>
      </c>
    </row>
    <row r="18" spans="1:11" s="1" customFormat="1" ht="23.25" hidden="1" customHeight="1" x14ac:dyDescent="0.25">
      <c r="A18" s="46" t="s">
        <v>6</v>
      </c>
      <c r="B18" s="5" t="s">
        <v>61</v>
      </c>
      <c r="C18" s="24" t="s">
        <v>31</v>
      </c>
      <c r="D18" s="9" t="s">
        <v>62</v>
      </c>
      <c r="E18" s="3">
        <f>45294.48+45294.48</f>
        <v>90588.96</v>
      </c>
      <c r="F18" s="3"/>
      <c r="G18" s="11">
        <f t="shared" si="0"/>
        <v>90588.96</v>
      </c>
    </row>
    <row r="19" spans="1:11" s="1" customFormat="1" ht="23.25" hidden="1" customHeight="1" x14ac:dyDescent="0.25">
      <c r="A19" s="46"/>
      <c r="B19" s="5" t="s">
        <v>63</v>
      </c>
      <c r="C19" s="24" t="s">
        <v>31</v>
      </c>
      <c r="D19" s="9" t="s">
        <v>64</v>
      </c>
      <c r="E19" s="3">
        <v>109648</v>
      </c>
      <c r="F19" s="3"/>
      <c r="G19" s="11">
        <f t="shared" ref="G19" si="2">SUM(E19:F19)</f>
        <v>109648</v>
      </c>
    </row>
    <row r="20" spans="1:11" s="1" customFormat="1" ht="22.5" hidden="1" customHeight="1" x14ac:dyDescent="0.25">
      <c r="A20" s="46"/>
      <c r="B20" s="4" t="s">
        <v>65</v>
      </c>
      <c r="C20" s="24" t="s">
        <v>31</v>
      </c>
      <c r="D20" s="9" t="s">
        <v>66</v>
      </c>
      <c r="E20" s="3">
        <f>51660+15416+14760+41000+29520+18040</f>
        <v>170396</v>
      </c>
      <c r="F20" s="3"/>
      <c r="G20" s="11">
        <f t="shared" ref="G20:G21" si="3">SUM(E20:F20)</f>
        <v>170396</v>
      </c>
    </row>
    <row r="21" spans="1:11" s="1" customFormat="1" hidden="1" x14ac:dyDescent="0.25">
      <c r="A21" s="23" t="s">
        <v>9</v>
      </c>
      <c r="B21" s="4" t="s">
        <v>69</v>
      </c>
      <c r="C21" s="24" t="s">
        <v>68</v>
      </c>
      <c r="D21" s="9"/>
      <c r="E21" s="3">
        <f>88141.4+124206.8+277919.64+7888.96+51776.84+312500.32+31710.96+294750.16+1396.08+5938.88+53405.6+8808.6</f>
        <v>1258444.24</v>
      </c>
      <c r="F21" s="3"/>
      <c r="G21" s="11">
        <f t="shared" si="3"/>
        <v>1258444.24</v>
      </c>
    </row>
    <row r="22" spans="1:11" s="1" customFormat="1" hidden="1" x14ac:dyDescent="0.25">
      <c r="A22" s="47" t="s">
        <v>10</v>
      </c>
      <c r="B22" s="49" t="s">
        <v>23</v>
      </c>
      <c r="C22" s="24" t="s">
        <v>32</v>
      </c>
      <c r="D22" s="23" t="s">
        <v>56</v>
      </c>
      <c r="E22" s="3">
        <v>16314.82</v>
      </c>
      <c r="F22" s="3"/>
      <c r="G22" s="11">
        <f t="shared" si="0"/>
        <v>16314.82</v>
      </c>
    </row>
    <row r="23" spans="1:11" hidden="1" x14ac:dyDescent="0.25">
      <c r="A23" s="48"/>
      <c r="B23" s="50"/>
      <c r="C23" s="24" t="s">
        <v>30</v>
      </c>
      <c r="D23" s="23" t="s">
        <v>57</v>
      </c>
      <c r="E23" s="3">
        <v>19761.75</v>
      </c>
      <c r="F23" s="3"/>
      <c r="G23" s="11">
        <f t="shared" si="0"/>
        <v>19761.75</v>
      </c>
    </row>
    <row r="24" spans="1:11" hidden="1" x14ac:dyDescent="0.25">
      <c r="A24" s="27" t="s">
        <v>11</v>
      </c>
      <c r="B24" s="26" t="s">
        <v>58</v>
      </c>
      <c r="C24" s="24" t="s">
        <v>59</v>
      </c>
      <c r="D24" s="9" t="s">
        <v>60</v>
      </c>
      <c r="E24" s="10">
        <v>8600</v>
      </c>
      <c r="F24" s="10"/>
      <c r="G24" s="11">
        <f t="shared" si="0"/>
        <v>8600</v>
      </c>
    </row>
    <row r="25" spans="1:11" hidden="1" x14ac:dyDescent="0.25">
      <c r="A25" s="39" t="s">
        <v>8</v>
      </c>
      <c r="B25" s="39"/>
      <c r="C25" s="39"/>
      <c r="D25" s="30"/>
      <c r="E25" s="12">
        <f>SUM(E15:E24)</f>
        <v>1923763.1600000001</v>
      </c>
      <c r="F25" s="12">
        <f>SUM(F15:F24)</f>
        <v>0</v>
      </c>
      <c r="G25" s="13">
        <f>SUM(G15:G24)</f>
        <v>1923763.1600000001</v>
      </c>
    </row>
    <row r="26" spans="1:11" ht="18.75" hidden="1" customHeight="1" x14ac:dyDescent="0.25">
      <c r="A26" s="8">
        <v>4</v>
      </c>
      <c r="B26" s="38" t="s">
        <v>27</v>
      </c>
      <c r="C26" s="38"/>
      <c r="D26" s="38"/>
      <c r="E26" s="38"/>
      <c r="F26" s="38"/>
      <c r="G26" s="38"/>
      <c r="K26" s="17"/>
    </row>
    <row r="27" spans="1:11" hidden="1" x14ac:dyDescent="0.25">
      <c r="A27" s="39" t="s">
        <v>8</v>
      </c>
      <c r="B27" s="39"/>
      <c r="C27" s="39"/>
      <c r="D27" s="30"/>
      <c r="E27" s="12">
        <v>0</v>
      </c>
      <c r="F27" s="12">
        <v>0</v>
      </c>
      <c r="G27" s="13">
        <v>0</v>
      </c>
    </row>
    <row r="28" spans="1:11" ht="15" hidden="1" customHeight="1" x14ac:dyDescent="0.25">
      <c r="A28" s="8">
        <v>5</v>
      </c>
      <c r="B28" s="40" t="s">
        <v>28</v>
      </c>
      <c r="C28" s="41"/>
      <c r="D28" s="41"/>
      <c r="E28" s="41"/>
      <c r="F28" s="41"/>
      <c r="G28" s="42"/>
    </row>
    <row r="29" spans="1:11" hidden="1" x14ac:dyDescent="0.25">
      <c r="A29" s="9" t="s">
        <v>16</v>
      </c>
      <c r="B29" s="4" t="s">
        <v>2</v>
      </c>
      <c r="C29" s="5" t="s">
        <v>7</v>
      </c>
      <c r="D29" s="9"/>
      <c r="E29" s="10">
        <v>0</v>
      </c>
      <c r="F29" s="10">
        <v>0</v>
      </c>
      <c r="G29" s="10">
        <f>SUM(E29:F29)</f>
        <v>0</v>
      </c>
    </row>
    <row r="30" spans="1:11" hidden="1" x14ac:dyDescent="0.25">
      <c r="A30" s="39" t="s">
        <v>8</v>
      </c>
      <c r="B30" s="39"/>
      <c r="C30" s="39"/>
      <c r="D30" s="30"/>
      <c r="E30" s="12">
        <f>E29</f>
        <v>0</v>
      </c>
      <c r="F30" s="12">
        <f>F29</f>
        <v>0</v>
      </c>
      <c r="G30" s="13">
        <f>SUM(E30:F30)</f>
        <v>0</v>
      </c>
    </row>
    <row r="31" spans="1:11" hidden="1" x14ac:dyDescent="0.25">
      <c r="A31" s="43" t="s">
        <v>0</v>
      </c>
      <c r="B31" s="43"/>
      <c r="C31" s="43"/>
      <c r="D31" s="43"/>
      <c r="E31" s="14">
        <f>E11+E13+E25+E27+E30</f>
        <v>2012618.1600000001</v>
      </c>
      <c r="F31" s="14">
        <f>F11+F13++F27+F30+F25</f>
        <v>0</v>
      </c>
      <c r="G31" s="14">
        <f>G11+G13+G25+G27+G30</f>
        <v>2012618.1600000001</v>
      </c>
    </row>
    <row r="32" spans="1:11" hidden="1" x14ac:dyDescent="0.25">
      <c r="A32" s="44" t="s">
        <v>17</v>
      </c>
      <c r="B32" s="44"/>
      <c r="C32" s="15"/>
      <c r="D32" s="31"/>
      <c r="E32" s="16"/>
      <c r="F32" s="16"/>
      <c r="G32" s="16"/>
    </row>
    <row r="33" spans="1:7" hidden="1" x14ac:dyDescent="0.25"/>
    <row r="34" spans="1:7" hidden="1" x14ac:dyDescent="0.25">
      <c r="A34" s="45" t="s">
        <v>46</v>
      </c>
      <c r="B34" s="45"/>
      <c r="C34" s="45"/>
      <c r="D34" s="45"/>
      <c r="E34" s="45"/>
      <c r="F34" s="45"/>
      <c r="G34" s="45"/>
    </row>
    <row r="35" spans="1:7" ht="38.25" hidden="1" x14ac:dyDescent="0.25">
      <c r="A35" s="2" t="s">
        <v>12</v>
      </c>
      <c r="B35" s="2" t="s">
        <v>13</v>
      </c>
      <c r="C35" s="2" t="s">
        <v>14</v>
      </c>
      <c r="D35" s="29" t="s">
        <v>1</v>
      </c>
      <c r="E35" s="2" t="s">
        <v>49</v>
      </c>
      <c r="F35" s="2" t="s">
        <v>50</v>
      </c>
      <c r="G35" s="2" t="s">
        <v>51</v>
      </c>
    </row>
    <row r="36" spans="1:7" hidden="1" x14ac:dyDescent="0.25">
      <c r="A36" s="8">
        <v>1</v>
      </c>
      <c r="B36" s="38" t="s">
        <v>25</v>
      </c>
      <c r="C36" s="38"/>
      <c r="D36" s="38"/>
      <c r="E36" s="38"/>
      <c r="F36" s="38"/>
      <c r="G36" s="38"/>
    </row>
    <row r="37" spans="1:7" hidden="1" x14ac:dyDescent="0.25">
      <c r="A37" s="19" t="s">
        <v>20</v>
      </c>
      <c r="B37" s="21" t="s">
        <v>35</v>
      </c>
      <c r="C37" s="22" t="s">
        <v>39</v>
      </c>
      <c r="D37" s="19"/>
      <c r="E37" s="20">
        <v>50040</v>
      </c>
      <c r="F37" s="20">
        <v>51697.5</v>
      </c>
      <c r="G37" s="20">
        <f>SUM(E37:F37)</f>
        <v>101737.5</v>
      </c>
    </row>
    <row r="38" spans="1:7" hidden="1" x14ac:dyDescent="0.25">
      <c r="A38" s="19" t="s">
        <v>21</v>
      </c>
      <c r="B38" s="21" t="s">
        <v>47</v>
      </c>
      <c r="C38" s="22" t="s">
        <v>48</v>
      </c>
      <c r="D38" s="19"/>
      <c r="E38" s="20">
        <v>2432</v>
      </c>
      <c r="F38" s="18"/>
      <c r="G38" s="20">
        <f>SUM(E38:F38)</f>
        <v>2432</v>
      </c>
    </row>
    <row r="39" spans="1:7" hidden="1" x14ac:dyDescent="0.25">
      <c r="A39" s="39" t="s">
        <v>8</v>
      </c>
      <c r="B39" s="39"/>
      <c r="C39" s="39"/>
      <c r="D39" s="30"/>
      <c r="E39" s="12">
        <f>SUM(E37:E38)</f>
        <v>52472</v>
      </c>
      <c r="F39" s="12">
        <f>SUM(F37:F38)</f>
        <v>51697.5</v>
      </c>
      <c r="G39" s="12">
        <f>SUM(E39:F39)</f>
        <v>104169.5</v>
      </c>
    </row>
    <row r="40" spans="1:7" hidden="1" x14ac:dyDescent="0.25">
      <c r="A40" s="8">
        <v>2</v>
      </c>
      <c r="B40" s="38" t="s">
        <v>26</v>
      </c>
      <c r="C40" s="38"/>
      <c r="D40" s="38"/>
      <c r="E40" s="38"/>
      <c r="F40" s="38"/>
      <c r="G40" s="38"/>
    </row>
    <row r="41" spans="1:7" hidden="1" x14ac:dyDescent="0.25">
      <c r="A41" s="39" t="s">
        <v>8</v>
      </c>
      <c r="B41" s="39"/>
      <c r="C41" s="39"/>
      <c r="D41" s="30"/>
      <c r="E41" s="12">
        <v>0</v>
      </c>
      <c r="F41" s="12">
        <v>0</v>
      </c>
      <c r="G41" s="12">
        <v>0</v>
      </c>
    </row>
    <row r="42" spans="1:7" hidden="1" x14ac:dyDescent="0.25">
      <c r="A42" s="8">
        <v>3</v>
      </c>
      <c r="B42" s="38" t="s">
        <v>24</v>
      </c>
      <c r="C42" s="38"/>
      <c r="D42" s="38"/>
      <c r="E42" s="38"/>
      <c r="F42" s="38"/>
      <c r="G42" s="38"/>
    </row>
    <row r="43" spans="1:7" hidden="1" x14ac:dyDescent="0.25">
      <c r="A43" s="23" t="s">
        <v>3</v>
      </c>
      <c r="B43" s="24" t="s">
        <v>34</v>
      </c>
      <c r="C43" s="24" t="s">
        <v>33</v>
      </c>
      <c r="D43" s="9"/>
      <c r="E43" s="10">
        <v>136816.35</v>
      </c>
      <c r="F43" s="10"/>
      <c r="G43" s="11">
        <f>SUM(E43:F43)</f>
        <v>136816.35</v>
      </c>
    </row>
    <row r="44" spans="1:7" hidden="1" x14ac:dyDescent="0.25">
      <c r="A44" s="23" t="s">
        <v>4</v>
      </c>
      <c r="B44" s="25" t="s">
        <v>23</v>
      </c>
      <c r="C44" s="24" t="s">
        <v>32</v>
      </c>
      <c r="D44" s="23"/>
      <c r="E44" s="3">
        <v>26831.37</v>
      </c>
      <c r="F44" s="3"/>
      <c r="G44" s="11">
        <f t="shared" ref="G44:G48" si="4">SUM(E44:F44)</f>
        <v>26831.37</v>
      </c>
    </row>
    <row r="45" spans="1:7" hidden="1" x14ac:dyDescent="0.25">
      <c r="A45" s="27"/>
      <c r="B45" s="25"/>
      <c r="C45" s="24" t="s">
        <v>30</v>
      </c>
      <c r="D45" s="23"/>
      <c r="E45" s="3"/>
      <c r="F45" s="3">
        <v>20913.12</v>
      </c>
      <c r="G45" s="11">
        <f t="shared" si="4"/>
        <v>20913.12</v>
      </c>
    </row>
    <row r="46" spans="1:7" hidden="1" x14ac:dyDescent="0.25">
      <c r="A46" s="27" t="s">
        <v>5</v>
      </c>
      <c r="B46" s="24" t="s">
        <v>38</v>
      </c>
      <c r="C46" s="24" t="s">
        <v>40</v>
      </c>
      <c r="D46" s="23"/>
      <c r="E46" s="3">
        <v>246492</v>
      </c>
      <c r="F46" s="3"/>
      <c r="G46" s="11">
        <f t="shared" si="4"/>
        <v>246492</v>
      </c>
    </row>
    <row r="47" spans="1:7" hidden="1" x14ac:dyDescent="0.25">
      <c r="A47" s="27" t="s">
        <v>6</v>
      </c>
      <c r="B47" s="26" t="s">
        <v>36</v>
      </c>
      <c r="C47" s="24" t="s">
        <v>37</v>
      </c>
      <c r="D47" s="9"/>
      <c r="E47" s="10">
        <v>39450</v>
      </c>
      <c r="F47" s="10"/>
      <c r="G47" s="11">
        <f t="shared" si="4"/>
        <v>39450</v>
      </c>
    </row>
    <row r="48" spans="1:7" hidden="1" x14ac:dyDescent="0.25">
      <c r="A48" s="23" t="s">
        <v>9</v>
      </c>
      <c r="B48" s="4" t="s">
        <v>69</v>
      </c>
      <c r="C48" s="24" t="s">
        <v>70</v>
      </c>
      <c r="D48" s="9"/>
      <c r="E48" s="10">
        <v>101400</v>
      </c>
      <c r="F48" s="10"/>
      <c r="G48" s="11">
        <f t="shared" si="4"/>
        <v>101400</v>
      </c>
    </row>
    <row r="49" spans="1:7" hidden="1" x14ac:dyDescent="0.25">
      <c r="A49" s="39" t="s">
        <v>8</v>
      </c>
      <c r="B49" s="39"/>
      <c r="C49" s="39"/>
      <c r="D49" s="30"/>
      <c r="E49" s="12">
        <f>SUM(E43:E48)</f>
        <v>550989.72</v>
      </c>
      <c r="F49" s="12">
        <f>SUM(F43:F47)</f>
        <v>20913.12</v>
      </c>
      <c r="G49" s="13">
        <f>SUM(G43:G48)</f>
        <v>571902.84</v>
      </c>
    </row>
    <row r="50" spans="1:7" hidden="1" x14ac:dyDescent="0.25">
      <c r="A50" s="8">
        <v>4</v>
      </c>
      <c r="B50" s="38" t="s">
        <v>27</v>
      </c>
      <c r="C50" s="38"/>
      <c r="D50" s="38"/>
      <c r="E50" s="38"/>
      <c r="F50" s="38"/>
      <c r="G50" s="38"/>
    </row>
    <row r="51" spans="1:7" hidden="1" x14ac:dyDescent="0.25">
      <c r="A51" s="39" t="s">
        <v>8</v>
      </c>
      <c r="B51" s="39"/>
      <c r="C51" s="39"/>
      <c r="D51" s="30"/>
      <c r="E51" s="12">
        <v>0</v>
      </c>
      <c r="F51" s="12">
        <v>0</v>
      </c>
      <c r="G51" s="13">
        <v>0</v>
      </c>
    </row>
    <row r="52" spans="1:7" hidden="1" x14ac:dyDescent="0.25">
      <c r="A52" s="8">
        <v>5</v>
      </c>
      <c r="B52" s="40" t="s">
        <v>28</v>
      </c>
      <c r="C52" s="41"/>
      <c r="D52" s="41"/>
      <c r="E52" s="41"/>
      <c r="F52" s="41"/>
      <c r="G52" s="42"/>
    </row>
    <row r="53" spans="1:7" hidden="1" x14ac:dyDescent="0.25">
      <c r="A53" s="9" t="s">
        <v>16</v>
      </c>
      <c r="B53" s="4" t="s">
        <v>2</v>
      </c>
      <c r="C53" s="5" t="s">
        <v>7</v>
      </c>
      <c r="D53" s="9"/>
      <c r="E53" s="10">
        <v>0</v>
      </c>
      <c r="F53" s="10">
        <v>0</v>
      </c>
      <c r="G53" s="10">
        <f>SUM(E53:F53)</f>
        <v>0</v>
      </c>
    </row>
    <row r="54" spans="1:7" hidden="1" x14ac:dyDescent="0.25">
      <c r="A54" s="39" t="s">
        <v>8</v>
      </c>
      <c r="B54" s="39"/>
      <c r="C54" s="39"/>
      <c r="D54" s="30"/>
      <c r="E54" s="12">
        <f>E53</f>
        <v>0</v>
      </c>
      <c r="F54" s="12">
        <f>F53</f>
        <v>0</v>
      </c>
      <c r="G54" s="13">
        <f>SUM(E54:F54)</f>
        <v>0</v>
      </c>
    </row>
    <row r="55" spans="1:7" hidden="1" x14ac:dyDescent="0.25">
      <c r="A55" s="43" t="s">
        <v>0</v>
      </c>
      <c r="B55" s="43"/>
      <c r="C55" s="43"/>
      <c r="D55" s="43"/>
      <c r="E55" s="14">
        <f>E39+E41+E49+E51+E54</f>
        <v>603461.72</v>
      </c>
      <c r="F55" s="14">
        <f>F39+F41++F51+F54+F49</f>
        <v>72610.62</v>
      </c>
      <c r="G55" s="14">
        <f>G39+G41+G49+G51+G54</f>
        <v>676072.34</v>
      </c>
    </row>
    <row r="56" spans="1:7" hidden="1" x14ac:dyDescent="0.25">
      <c r="A56" s="44" t="s">
        <v>17</v>
      </c>
      <c r="B56" s="44"/>
      <c r="C56" s="15"/>
      <c r="D56" s="31"/>
      <c r="E56" s="16"/>
      <c r="F56" s="16"/>
      <c r="G56" s="16"/>
    </row>
    <row r="57" spans="1:7" hidden="1" x14ac:dyDescent="0.25"/>
    <row r="58" spans="1:7" hidden="1" x14ac:dyDescent="0.25">
      <c r="A58" s="45" t="s">
        <v>72</v>
      </c>
      <c r="B58" s="45"/>
      <c r="C58" s="45"/>
      <c r="D58" s="45"/>
      <c r="E58" s="45"/>
      <c r="F58" s="45"/>
      <c r="G58" s="45"/>
    </row>
    <row r="59" spans="1:7" ht="38.25" hidden="1" x14ac:dyDescent="0.25">
      <c r="A59" s="2" t="s">
        <v>12</v>
      </c>
      <c r="B59" s="2" t="s">
        <v>13</v>
      </c>
      <c r="C59" s="2" t="s">
        <v>14</v>
      </c>
      <c r="D59" s="29" t="s">
        <v>1</v>
      </c>
      <c r="E59" s="2" t="s">
        <v>49</v>
      </c>
      <c r="F59" s="2" t="s">
        <v>50</v>
      </c>
      <c r="G59" s="2" t="s">
        <v>51</v>
      </c>
    </row>
    <row r="60" spans="1:7" hidden="1" x14ac:dyDescent="0.25">
      <c r="A60" s="8">
        <v>1</v>
      </c>
      <c r="B60" s="38" t="s">
        <v>25</v>
      </c>
      <c r="C60" s="38"/>
      <c r="D60" s="38"/>
      <c r="E60" s="38"/>
      <c r="F60" s="38"/>
      <c r="G60" s="38"/>
    </row>
    <row r="61" spans="1:7" hidden="1" x14ac:dyDescent="0.25">
      <c r="A61" s="19" t="s">
        <v>20</v>
      </c>
      <c r="B61" s="21" t="s">
        <v>35</v>
      </c>
      <c r="C61" s="22" t="s">
        <v>39</v>
      </c>
      <c r="D61" s="19"/>
      <c r="E61" s="20"/>
      <c r="F61" s="20">
        <v>51300</v>
      </c>
      <c r="G61" s="20">
        <f>SUM(E61:F61)</f>
        <v>51300</v>
      </c>
    </row>
    <row r="62" spans="1:7" hidden="1" x14ac:dyDescent="0.25">
      <c r="A62" s="39" t="s">
        <v>8</v>
      </c>
      <c r="B62" s="39"/>
      <c r="C62" s="39"/>
      <c r="D62" s="30"/>
      <c r="E62" s="12">
        <f>SUM(E61:E61)</f>
        <v>0</v>
      </c>
      <c r="F62" s="12">
        <f>SUM(F61:F61)</f>
        <v>51300</v>
      </c>
      <c r="G62" s="12">
        <f>SUM(E62:F62)</f>
        <v>51300</v>
      </c>
    </row>
    <row r="63" spans="1:7" hidden="1" x14ac:dyDescent="0.25">
      <c r="A63" s="8">
        <v>2</v>
      </c>
      <c r="B63" s="38" t="s">
        <v>26</v>
      </c>
      <c r="C63" s="38"/>
      <c r="D63" s="38"/>
      <c r="E63" s="38"/>
      <c r="F63" s="38"/>
      <c r="G63" s="38"/>
    </row>
    <row r="64" spans="1:7" hidden="1" x14ac:dyDescent="0.25">
      <c r="A64" s="39" t="s">
        <v>8</v>
      </c>
      <c r="B64" s="39"/>
      <c r="C64" s="39"/>
      <c r="D64" s="30"/>
      <c r="E64" s="12">
        <v>0</v>
      </c>
      <c r="F64" s="12">
        <v>0</v>
      </c>
      <c r="G64" s="12">
        <v>0</v>
      </c>
    </row>
    <row r="65" spans="1:7" hidden="1" x14ac:dyDescent="0.25">
      <c r="A65" s="8">
        <v>3</v>
      </c>
      <c r="B65" s="38" t="s">
        <v>24</v>
      </c>
      <c r="C65" s="38"/>
      <c r="D65" s="38"/>
      <c r="E65" s="38"/>
      <c r="F65" s="38"/>
      <c r="G65" s="38"/>
    </row>
    <row r="66" spans="1:7" hidden="1" x14ac:dyDescent="0.25">
      <c r="A66" s="33" t="s">
        <v>3</v>
      </c>
      <c r="B66" s="5" t="s">
        <v>22</v>
      </c>
      <c r="C66" s="5" t="s">
        <v>22</v>
      </c>
      <c r="D66" s="9"/>
      <c r="E66" s="10"/>
      <c r="F66" s="10">
        <f>166534.14+4998.5+4986.46+118494.02+26145.28+27252.28</f>
        <v>348410.68000000005</v>
      </c>
      <c r="G66" s="11">
        <f>SUM(E66:F66)</f>
        <v>348410.68000000005</v>
      </c>
    </row>
    <row r="67" spans="1:7" hidden="1" x14ac:dyDescent="0.25">
      <c r="A67" s="33" t="s">
        <v>4</v>
      </c>
      <c r="B67" s="34" t="s">
        <v>23</v>
      </c>
      <c r="C67" s="24" t="s">
        <v>32</v>
      </c>
      <c r="D67" s="33"/>
      <c r="E67" s="3">
        <f>304.76+12957.35</f>
        <v>13262.11</v>
      </c>
      <c r="F67" s="3">
        <v>15413.06</v>
      </c>
      <c r="G67" s="11">
        <f t="shared" ref="G67:G69" si="5">SUM(E67:F67)</f>
        <v>28675.17</v>
      </c>
    </row>
    <row r="68" spans="1:7" hidden="1" x14ac:dyDescent="0.25">
      <c r="A68" s="36" t="s">
        <v>6</v>
      </c>
      <c r="B68" s="24" t="s">
        <v>73</v>
      </c>
      <c r="C68" s="24" t="s">
        <v>74</v>
      </c>
      <c r="D68" s="33"/>
      <c r="E68" s="3"/>
      <c r="F68" s="3">
        <v>26119.94</v>
      </c>
      <c r="G68" s="11">
        <f t="shared" si="5"/>
        <v>26119.94</v>
      </c>
    </row>
    <row r="69" spans="1:7" hidden="1" x14ac:dyDescent="0.25">
      <c r="A69" s="33" t="s">
        <v>9</v>
      </c>
      <c r="B69" s="4" t="s">
        <v>69</v>
      </c>
      <c r="C69" s="24" t="s">
        <v>70</v>
      </c>
      <c r="D69" s="9"/>
      <c r="E69" s="10">
        <v>106600</v>
      </c>
      <c r="F69" s="10"/>
      <c r="G69" s="11">
        <f t="shared" si="5"/>
        <v>106600</v>
      </c>
    </row>
    <row r="70" spans="1:7" hidden="1" x14ac:dyDescent="0.25">
      <c r="A70" s="39" t="s">
        <v>8</v>
      </c>
      <c r="B70" s="39"/>
      <c r="C70" s="39"/>
      <c r="D70" s="30"/>
      <c r="E70" s="12">
        <f>SUM(E66:E69)</f>
        <v>119862.11</v>
      </c>
      <c r="F70" s="12">
        <f>SUM(F66:F69)</f>
        <v>389943.68000000005</v>
      </c>
      <c r="G70" s="13">
        <f>SUM(G66:G69)</f>
        <v>509805.79000000004</v>
      </c>
    </row>
    <row r="71" spans="1:7" hidden="1" x14ac:dyDescent="0.25">
      <c r="A71" s="8">
        <v>4</v>
      </c>
      <c r="B71" s="38" t="s">
        <v>27</v>
      </c>
      <c r="C71" s="38"/>
      <c r="D71" s="38"/>
      <c r="E71" s="38"/>
      <c r="F71" s="38"/>
      <c r="G71" s="38"/>
    </row>
    <row r="72" spans="1:7" hidden="1" x14ac:dyDescent="0.25">
      <c r="A72" s="39" t="s">
        <v>8</v>
      </c>
      <c r="B72" s="39"/>
      <c r="C72" s="39"/>
      <c r="D72" s="30"/>
      <c r="E72" s="12">
        <v>0</v>
      </c>
      <c r="F72" s="12">
        <v>0</v>
      </c>
      <c r="G72" s="13">
        <v>0</v>
      </c>
    </row>
    <row r="73" spans="1:7" hidden="1" x14ac:dyDescent="0.25">
      <c r="A73" s="8">
        <v>5</v>
      </c>
      <c r="B73" s="40" t="s">
        <v>28</v>
      </c>
      <c r="C73" s="41"/>
      <c r="D73" s="41"/>
      <c r="E73" s="41"/>
      <c r="F73" s="41"/>
      <c r="G73" s="42"/>
    </row>
    <row r="74" spans="1:7" hidden="1" x14ac:dyDescent="0.25">
      <c r="A74" s="9" t="s">
        <v>16</v>
      </c>
      <c r="B74" s="4" t="s">
        <v>2</v>
      </c>
      <c r="C74" s="5" t="s">
        <v>7</v>
      </c>
      <c r="D74" s="9"/>
      <c r="E74" s="10">
        <v>0</v>
      </c>
      <c r="F74" s="10">
        <v>0</v>
      </c>
      <c r="G74" s="10">
        <f>SUM(E74:F74)</f>
        <v>0</v>
      </c>
    </row>
    <row r="75" spans="1:7" hidden="1" x14ac:dyDescent="0.25">
      <c r="A75" s="39" t="s">
        <v>8</v>
      </c>
      <c r="B75" s="39"/>
      <c r="C75" s="39"/>
      <c r="D75" s="30"/>
      <c r="E75" s="12">
        <f>E74</f>
        <v>0</v>
      </c>
      <c r="F75" s="12">
        <f>F74</f>
        <v>0</v>
      </c>
      <c r="G75" s="13">
        <f>SUM(E75:F75)</f>
        <v>0</v>
      </c>
    </row>
    <row r="76" spans="1:7" hidden="1" x14ac:dyDescent="0.25">
      <c r="A76" s="43" t="s">
        <v>0</v>
      </c>
      <c r="B76" s="43"/>
      <c r="C76" s="43"/>
      <c r="D76" s="43"/>
      <c r="E76" s="14">
        <f>E62+E64+E70+E72+E75</f>
        <v>119862.11</v>
      </c>
      <c r="F76" s="14">
        <f>F62+F64++F72+F75+F70</f>
        <v>441243.68000000005</v>
      </c>
      <c r="G76" s="14">
        <f>G62+G64+G70+G72+G75</f>
        <v>561105.79</v>
      </c>
    </row>
    <row r="77" spans="1:7" hidden="1" x14ac:dyDescent="0.25">
      <c r="A77" s="44" t="s">
        <v>17</v>
      </c>
      <c r="B77" s="44"/>
      <c r="C77" s="15"/>
      <c r="D77" s="31"/>
      <c r="E77" s="16"/>
      <c r="F77" s="16"/>
      <c r="G77" s="16"/>
    </row>
    <row r="78" spans="1:7" hidden="1" x14ac:dyDescent="0.25"/>
    <row r="79" spans="1:7" ht="15" hidden="1" customHeight="1" x14ac:dyDescent="0.25">
      <c r="A79" s="45" t="s">
        <v>75</v>
      </c>
      <c r="B79" s="45"/>
      <c r="C79" s="45"/>
      <c r="D79" s="45"/>
      <c r="E79" s="45"/>
      <c r="F79" s="45"/>
      <c r="G79" s="45"/>
    </row>
    <row r="80" spans="1:7" ht="38.25" hidden="1" x14ac:dyDescent="0.25">
      <c r="A80" s="2" t="s">
        <v>12</v>
      </c>
      <c r="B80" s="2" t="s">
        <v>13</v>
      </c>
      <c r="C80" s="2" t="s">
        <v>14</v>
      </c>
      <c r="D80" s="29" t="s">
        <v>1</v>
      </c>
      <c r="E80" s="2" t="s">
        <v>49</v>
      </c>
      <c r="F80" s="2" t="s">
        <v>50</v>
      </c>
      <c r="G80" s="2" t="s">
        <v>51</v>
      </c>
    </row>
    <row r="81" spans="1:7" hidden="1" x14ac:dyDescent="0.25">
      <c r="A81" s="8">
        <v>1</v>
      </c>
      <c r="B81" s="38" t="s">
        <v>25</v>
      </c>
      <c r="C81" s="38"/>
      <c r="D81" s="38"/>
      <c r="E81" s="38"/>
      <c r="F81" s="38"/>
      <c r="G81" s="38"/>
    </row>
    <row r="82" spans="1:7" hidden="1" x14ac:dyDescent="0.25">
      <c r="A82" s="19" t="s">
        <v>20</v>
      </c>
      <c r="B82" s="21" t="s">
        <v>35</v>
      </c>
      <c r="C82" s="22" t="s">
        <v>39</v>
      </c>
      <c r="D82" s="19"/>
      <c r="E82" s="20"/>
      <c r="F82" s="20">
        <v>53137.5</v>
      </c>
      <c r="G82" s="20">
        <f>SUM(E82:F82)</f>
        <v>53137.5</v>
      </c>
    </row>
    <row r="83" spans="1:7" hidden="1" x14ac:dyDescent="0.25">
      <c r="A83" s="39" t="s">
        <v>8</v>
      </c>
      <c r="B83" s="39"/>
      <c r="C83" s="39"/>
      <c r="D83" s="30"/>
      <c r="E83" s="12">
        <f>SUM(E82:E82)</f>
        <v>0</v>
      </c>
      <c r="F83" s="12">
        <f>SUM(F82:F82)</f>
        <v>53137.5</v>
      </c>
      <c r="G83" s="12">
        <f>SUM(E83:F83)</f>
        <v>53137.5</v>
      </c>
    </row>
    <row r="84" spans="1:7" hidden="1" x14ac:dyDescent="0.25">
      <c r="A84" s="8">
        <v>2</v>
      </c>
      <c r="B84" s="38" t="s">
        <v>26</v>
      </c>
      <c r="C84" s="38"/>
      <c r="D84" s="38"/>
      <c r="E84" s="38"/>
      <c r="F84" s="38"/>
      <c r="G84" s="38"/>
    </row>
    <row r="85" spans="1:7" hidden="1" x14ac:dyDescent="0.25">
      <c r="A85" s="39" t="s">
        <v>8</v>
      </c>
      <c r="B85" s="39"/>
      <c r="C85" s="39"/>
      <c r="D85" s="30"/>
      <c r="E85" s="12">
        <v>0</v>
      </c>
      <c r="F85" s="12">
        <v>0</v>
      </c>
      <c r="G85" s="12">
        <v>0</v>
      </c>
    </row>
    <row r="86" spans="1:7" hidden="1" x14ac:dyDescent="0.25">
      <c r="A86" s="8">
        <v>3</v>
      </c>
      <c r="B86" s="38" t="s">
        <v>24</v>
      </c>
      <c r="C86" s="38"/>
      <c r="D86" s="38"/>
      <c r="E86" s="38"/>
      <c r="F86" s="38"/>
      <c r="G86" s="38"/>
    </row>
    <row r="87" spans="1:7" hidden="1" x14ac:dyDescent="0.25">
      <c r="A87" s="33" t="s">
        <v>3</v>
      </c>
      <c r="B87" s="5" t="s">
        <v>22</v>
      </c>
      <c r="C87" s="5" t="s">
        <v>22</v>
      </c>
      <c r="D87" s="9"/>
      <c r="E87" s="10"/>
      <c r="F87" s="10">
        <f>35252.19+41779.85+7275.17+175092.15+5792.59+5210.83+123645.18+27359.57+22395.68</f>
        <v>443803.21</v>
      </c>
      <c r="G87" s="11">
        <f>SUM(E87:F87)</f>
        <v>443803.21</v>
      </c>
    </row>
    <row r="88" spans="1:7" hidden="1" x14ac:dyDescent="0.25">
      <c r="A88" s="47" t="s">
        <v>4</v>
      </c>
      <c r="B88" s="49" t="s">
        <v>23</v>
      </c>
      <c r="C88" s="24" t="s">
        <v>32</v>
      </c>
      <c r="D88" s="33"/>
      <c r="E88" s="3">
        <v>0</v>
      </c>
      <c r="F88" s="11">
        <f>30060.87+31112.98+17314.5</f>
        <v>78488.350000000006</v>
      </c>
      <c r="G88" s="11">
        <f>SUM(E88:F88)</f>
        <v>78488.350000000006</v>
      </c>
    </row>
    <row r="89" spans="1:7" hidden="1" x14ac:dyDescent="0.25">
      <c r="A89" s="48"/>
      <c r="B89" s="50"/>
      <c r="C89" s="24" t="s">
        <v>30</v>
      </c>
      <c r="D89" s="33"/>
      <c r="E89" s="3">
        <f>229.71+24858.55</f>
        <v>25088.26</v>
      </c>
      <c r="F89" s="11">
        <f>26950.27+22540.23</f>
        <v>49490.5</v>
      </c>
      <c r="G89" s="11">
        <f>SUM(E89:F89)</f>
        <v>74578.759999999995</v>
      </c>
    </row>
    <row r="90" spans="1:7" ht="25.5" hidden="1" x14ac:dyDescent="0.25">
      <c r="A90" s="33" t="s">
        <v>5</v>
      </c>
      <c r="B90" s="5" t="s">
        <v>76</v>
      </c>
      <c r="C90" s="24" t="s">
        <v>77</v>
      </c>
      <c r="D90" s="33"/>
      <c r="E90" s="3">
        <v>28212</v>
      </c>
      <c r="F90" s="3">
        <v>7053</v>
      </c>
      <c r="G90" s="11">
        <f t="shared" ref="G90" si="6">SUM(E90:F90)</f>
        <v>35265</v>
      </c>
    </row>
    <row r="91" spans="1:7" hidden="1" x14ac:dyDescent="0.25">
      <c r="A91" s="33" t="s">
        <v>6</v>
      </c>
      <c r="B91" s="35" t="s">
        <v>78</v>
      </c>
      <c r="C91" s="24" t="s">
        <v>79</v>
      </c>
      <c r="D91" s="33"/>
      <c r="E91" s="3"/>
      <c r="F91" s="3">
        <f>1080.04+1080.04</f>
        <v>2160.08</v>
      </c>
      <c r="G91" s="11">
        <f t="shared" ref="G91:G92" si="7">SUM(E91:F91)</f>
        <v>2160.08</v>
      </c>
    </row>
    <row r="92" spans="1:7" hidden="1" x14ac:dyDescent="0.25">
      <c r="A92" s="36" t="s">
        <v>9</v>
      </c>
      <c r="B92" s="24" t="s">
        <v>73</v>
      </c>
      <c r="C92" s="24" t="s">
        <v>74</v>
      </c>
      <c r="D92" s="33"/>
      <c r="E92" s="3"/>
      <c r="F92" s="11">
        <v>26119.94</v>
      </c>
      <c r="G92" s="11">
        <f t="shared" si="7"/>
        <v>26119.94</v>
      </c>
    </row>
    <row r="93" spans="1:7" hidden="1" x14ac:dyDescent="0.25">
      <c r="A93" s="33" t="s">
        <v>10</v>
      </c>
      <c r="B93" s="4" t="s">
        <v>69</v>
      </c>
      <c r="C93" s="24" t="s">
        <v>70</v>
      </c>
      <c r="D93" s="9"/>
      <c r="E93" s="10">
        <v>92300</v>
      </c>
      <c r="F93" s="10"/>
      <c r="G93" s="11">
        <f t="shared" ref="G93:G98" si="8">SUM(E93:F93)</f>
        <v>92300</v>
      </c>
    </row>
    <row r="94" spans="1:7" hidden="1" x14ac:dyDescent="0.25">
      <c r="A94" s="39" t="s">
        <v>8</v>
      </c>
      <c r="B94" s="39"/>
      <c r="C94" s="39"/>
      <c r="D94" s="30"/>
      <c r="E94" s="12">
        <f>SUM(E87:E93)</f>
        <v>145600.26</v>
      </c>
      <c r="F94" s="12">
        <f>SUM(F87:F93)</f>
        <v>607115.07999999996</v>
      </c>
      <c r="G94" s="13">
        <f>SUM(G87:G93)</f>
        <v>752715.34</v>
      </c>
    </row>
    <row r="95" spans="1:7" hidden="1" x14ac:dyDescent="0.25">
      <c r="A95" s="8">
        <v>4</v>
      </c>
      <c r="B95" s="38" t="s">
        <v>27</v>
      </c>
      <c r="C95" s="38"/>
      <c r="D95" s="38"/>
      <c r="E95" s="38"/>
      <c r="F95" s="38"/>
      <c r="G95" s="38"/>
    </row>
    <row r="96" spans="1:7" hidden="1" x14ac:dyDescent="0.25">
      <c r="A96" s="39" t="s">
        <v>8</v>
      </c>
      <c r="B96" s="39"/>
      <c r="C96" s="39"/>
      <c r="D96" s="30"/>
      <c r="E96" s="12">
        <v>0</v>
      </c>
      <c r="F96" s="12">
        <v>0</v>
      </c>
      <c r="G96" s="13">
        <v>0</v>
      </c>
    </row>
    <row r="97" spans="1:7" hidden="1" x14ac:dyDescent="0.25">
      <c r="A97" s="8">
        <v>5</v>
      </c>
      <c r="B97" s="40" t="s">
        <v>28</v>
      </c>
      <c r="C97" s="41"/>
      <c r="D97" s="41"/>
      <c r="E97" s="41"/>
      <c r="F97" s="41"/>
      <c r="G97" s="42"/>
    </row>
    <row r="98" spans="1:7" hidden="1" x14ac:dyDescent="0.25">
      <c r="A98" s="9" t="s">
        <v>16</v>
      </c>
      <c r="B98" s="4" t="s">
        <v>2</v>
      </c>
      <c r="C98" s="5" t="s">
        <v>7</v>
      </c>
      <c r="D98" s="9"/>
      <c r="E98" s="10">
        <v>0</v>
      </c>
      <c r="F98" s="10">
        <v>0</v>
      </c>
      <c r="G98" s="10">
        <f>SUM(E98:F98)</f>
        <v>0</v>
      </c>
    </row>
    <row r="99" spans="1:7" hidden="1" x14ac:dyDescent="0.25">
      <c r="A99" s="39" t="s">
        <v>8</v>
      </c>
      <c r="B99" s="39"/>
      <c r="C99" s="39"/>
      <c r="D99" s="30"/>
      <c r="E99" s="12">
        <f>E98</f>
        <v>0</v>
      </c>
      <c r="F99" s="12">
        <f>F98</f>
        <v>0</v>
      </c>
      <c r="G99" s="13">
        <f>SUM(E99:F99)</f>
        <v>0</v>
      </c>
    </row>
    <row r="100" spans="1:7" hidden="1" x14ac:dyDescent="0.25">
      <c r="A100" s="43" t="s">
        <v>0</v>
      </c>
      <c r="B100" s="43"/>
      <c r="C100" s="43"/>
      <c r="D100" s="43"/>
      <c r="E100" s="14">
        <f>E83+E85+E94+E96+E99</f>
        <v>145600.26</v>
      </c>
      <c r="F100" s="14">
        <f>F83+F85++F96+F99+F94</f>
        <v>660252.57999999996</v>
      </c>
      <c r="G100" s="14">
        <f>G83+G85+G94+G96+G99</f>
        <v>805852.84</v>
      </c>
    </row>
    <row r="101" spans="1:7" ht="15" hidden="1" customHeight="1" x14ac:dyDescent="0.25">
      <c r="A101" s="44" t="s">
        <v>17</v>
      </c>
      <c r="B101" s="44"/>
      <c r="C101" s="15"/>
      <c r="D101" s="31"/>
      <c r="E101" s="16"/>
      <c r="F101" s="16"/>
      <c r="G101" s="16"/>
    </row>
    <row r="102" spans="1:7" hidden="1" x14ac:dyDescent="0.25"/>
    <row r="103" spans="1:7" x14ac:dyDescent="0.25">
      <c r="A103" s="45" t="s">
        <v>80</v>
      </c>
      <c r="B103" s="45"/>
      <c r="C103" s="45"/>
      <c r="D103" s="45"/>
      <c r="E103" s="45"/>
      <c r="F103" s="45"/>
      <c r="G103" s="45"/>
    </row>
    <row r="104" spans="1:7" ht="38.25" x14ac:dyDescent="0.25">
      <c r="A104" s="2" t="s">
        <v>12</v>
      </c>
      <c r="B104" s="2" t="s">
        <v>13</v>
      </c>
      <c r="C104" s="2" t="s">
        <v>14</v>
      </c>
      <c r="D104" s="29" t="s">
        <v>1</v>
      </c>
      <c r="E104" s="2" t="s">
        <v>49</v>
      </c>
      <c r="F104" s="2" t="s">
        <v>50</v>
      </c>
      <c r="G104" s="2" t="s">
        <v>51</v>
      </c>
    </row>
    <row r="105" spans="1:7" x14ac:dyDescent="0.25">
      <c r="A105" s="8">
        <v>1</v>
      </c>
      <c r="B105" s="38" t="s">
        <v>25</v>
      </c>
      <c r="C105" s="38"/>
      <c r="D105" s="38"/>
      <c r="E105" s="38"/>
      <c r="F105" s="38"/>
      <c r="G105" s="38"/>
    </row>
    <row r="106" spans="1:7" x14ac:dyDescent="0.25">
      <c r="A106" s="19" t="s">
        <v>20</v>
      </c>
      <c r="B106" s="21" t="s">
        <v>35</v>
      </c>
      <c r="C106" s="22" t="s">
        <v>39</v>
      </c>
      <c r="D106" s="19"/>
      <c r="E106" s="20"/>
      <c r="F106" s="20">
        <v>55215</v>
      </c>
      <c r="G106" s="20">
        <f>SUM(E106:F106)</f>
        <v>55215</v>
      </c>
    </row>
    <row r="107" spans="1:7" x14ac:dyDescent="0.25">
      <c r="A107" s="39" t="s">
        <v>8</v>
      </c>
      <c r="B107" s="39"/>
      <c r="C107" s="39"/>
      <c r="D107" s="30"/>
      <c r="E107" s="12">
        <f>SUM(E106:E106)</f>
        <v>0</v>
      </c>
      <c r="F107" s="12">
        <f>SUM(F106:F106)</f>
        <v>55215</v>
      </c>
      <c r="G107" s="12">
        <f>SUM(E107:F107)</f>
        <v>55215</v>
      </c>
    </row>
    <row r="108" spans="1:7" x14ac:dyDescent="0.25">
      <c r="A108" s="8">
        <v>2</v>
      </c>
      <c r="B108" s="38" t="s">
        <v>26</v>
      </c>
      <c r="C108" s="38"/>
      <c r="D108" s="38"/>
      <c r="E108" s="38"/>
      <c r="F108" s="38"/>
      <c r="G108" s="38"/>
    </row>
    <row r="109" spans="1:7" x14ac:dyDescent="0.25">
      <c r="A109" s="39" t="s">
        <v>8</v>
      </c>
      <c r="B109" s="39"/>
      <c r="C109" s="39"/>
      <c r="D109" s="30"/>
      <c r="E109" s="12">
        <v>0</v>
      </c>
      <c r="F109" s="12">
        <v>0</v>
      </c>
      <c r="G109" s="12">
        <v>0</v>
      </c>
    </row>
    <row r="110" spans="1:7" x14ac:dyDescent="0.25">
      <c r="A110" s="8">
        <v>3</v>
      </c>
      <c r="B110" s="38" t="s">
        <v>24</v>
      </c>
      <c r="C110" s="38"/>
      <c r="D110" s="38"/>
      <c r="E110" s="38"/>
      <c r="F110" s="38"/>
      <c r="G110" s="38"/>
    </row>
    <row r="111" spans="1:7" x14ac:dyDescent="0.25">
      <c r="A111" s="33" t="s">
        <v>3</v>
      </c>
      <c r="B111" s="5" t="s">
        <v>22</v>
      </c>
      <c r="C111" s="5" t="s">
        <v>22</v>
      </c>
      <c r="D111" s="9"/>
      <c r="E111" s="10"/>
      <c r="F111" s="10">
        <f>36441.87+3483.9+6564.48+26056.26+118545.58+4986.46+5455.49+166506.96+3483.9+27071.89+26188.9+185384.71+4986.46+6869.18+166913.09+3483.9+39887.18+3640.7+178133.49+2278.2+5466.05+5210.83+124063.42+27553.28+25847.78</f>
        <v>1204503.96</v>
      </c>
      <c r="G111" s="11">
        <f>SUM(E111:F111)</f>
        <v>1204503.96</v>
      </c>
    </row>
    <row r="112" spans="1:7" x14ac:dyDescent="0.25">
      <c r="A112" s="37" t="s">
        <v>4</v>
      </c>
      <c r="B112" s="35" t="s">
        <v>81</v>
      </c>
      <c r="C112" s="24" t="s">
        <v>82</v>
      </c>
      <c r="D112" s="33"/>
      <c r="E112" s="3"/>
      <c r="F112" s="3">
        <f>488.88+1955.52</f>
        <v>2444.4</v>
      </c>
      <c r="G112" s="11">
        <f t="shared" ref="G112" si="9">SUM(E112:F112)</f>
        <v>2444.4</v>
      </c>
    </row>
    <row r="113" spans="1:7" x14ac:dyDescent="0.25">
      <c r="A113" s="47" t="s">
        <v>5</v>
      </c>
      <c r="B113" s="49" t="s">
        <v>23</v>
      </c>
      <c r="C113" s="24" t="s">
        <v>32</v>
      </c>
      <c r="D113" s="33"/>
      <c r="E113" s="3"/>
      <c r="F113" s="3">
        <f>20884.7+17314.5</f>
        <v>38199.199999999997</v>
      </c>
      <c r="G113" s="11">
        <f t="shared" ref="G113:G119" si="10">SUM(E113:F113)</f>
        <v>38199.199999999997</v>
      </c>
    </row>
    <row r="114" spans="1:7" x14ac:dyDescent="0.25">
      <c r="A114" s="48"/>
      <c r="B114" s="50"/>
      <c r="C114" s="24" t="s">
        <v>30</v>
      </c>
      <c r="D114" s="33"/>
      <c r="E114" s="3">
        <f>229.71+24858.55</f>
        <v>25088.26</v>
      </c>
      <c r="F114" s="3">
        <v>568</v>
      </c>
      <c r="G114" s="11">
        <f t="shared" si="10"/>
        <v>25656.26</v>
      </c>
    </row>
    <row r="115" spans="1:7" ht="25.5" x14ac:dyDescent="0.25">
      <c r="A115" s="33" t="s">
        <v>6</v>
      </c>
      <c r="B115" s="5" t="s">
        <v>76</v>
      </c>
      <c r="C115" s="24" t="s">
        <v>77</v>
      </c>
      <c r="D115" s="33"/>
      <c r="E115" s="3">
        <v>28212</v>
      </c>
      <c r="F115" s="3"/>
      <c r="G115" s="11">
        <f t="shared" si="10"/>
        <v>28212</v>
      </c>
    </row>
    <row r="116" spans="1:7" x14ac:dyDescent="0.25">
      <c r="A116" s="33" t="s">
        <v>9</v>
      </c>
      <c r="B116" s="35" t="s">
        <v>78</v>
      </c>
      <c r="C116" s="24" t="s">
        <v>79</v>
      </c>
      <c r="D116" s="33"/>
      <c r="E116" s="3"/>
      <c r="F116" s="3">
        <v>1080.04</v>
      </c>
      <c r="G116" s="11">
        <f t="shared" si="10"/>
        <v>1080.04</v>
      </c>
    </row>
    <row r="117" spans="1:7" x14ac:dyDescent="0.25">
      <c r="A117" s="36" t="s">
        <v>10</v>
      </c>
      <c r="B117" s="24" t="s">
        <v>73</v>
      </c>
      <c r="C117" s="24" t="s">
        <v>74</v>
      </c>
      <c r="D117" s="33"/>
      <c r="E117" s="3"/>
      <c r="F117" s="3">
        <v>26119.94</v>
      </c>
      <c r="G117" s="11">
        <f t="shared" si="10"/>
        <v>26119.94</v>
      </c>
    </row>
    <row r="118" spans="1:7" x14ac:dyDescent="0.25">
      <c r="A118" s="33" t="s">
        <v>11</v>
      </c>
      <c r="B118" s="4" t="s">
        <v>69</v>
      </c>
      <c r="C118" s="24" t="s">
        <v>70</v>
      </c>
      <c r="D118" s="9"/>
      <c r="E118" s="10">
        <v>92300</v>
      </c>
      <c r="F118" s="10"/>
      <c r="G118" s="11">
        <f t="shared" si="10"/>
        <v>92300</v>
      </c>
    </row>
    <row r="119" spans="1:7" x14ac:dyDescent="0.25">
      <c r="A119" s="33" t="s">
        <v>83</v>
      </c>
      <c r="B119" s="4" t="s">
        <v>84</v>
      </c>
      <c r="C119" s="24" t="s">
        <v>85</v>
      </c>
      <c r="D119" s="9"/>
      <c r="E119" s="10"/>
      <c r="F119" s="10">
        <v>5673.85</v>
      </c>
      <c r="G119" s="11">
        <f t="shared" si="10"/>
        <v>5673.85</v>
      </c>
    </row>
    <row r="120" spans="1:7" x14ac:dyDescent="0.25">
      <c r="A120" s="39" t="s">
        <v>8</v>
      </c>
      <c r="B120" s="39"/>
      <c r="C120" s="39"/>
      <c r="D120" s="30"/>
      <c r="E120" s="12">
        <f>SUM(E111:E118)</f>
        <v>145600.26</v>
      </c>
      <c r="F120" s="12">
        <f>SUM(F111:F119)</f>
        <v>1278589.3899999999</v>
      </c>
      <c r="G120" s="13">
        <f>SUM(G111:G119)</f>
        <v>1424189.65</v>
      </c>
    </row>
    <row r="121" spans="1:7" x14ac:dyDescent="0.25">
      <c r="A121" s="8">
        <v>4</v>
      </c>
      <c r="B121" s="38" t="s">
        <v>27</v>
      </c>
      <c r="C121" s="38"/>
      <c r="D121" s="38"/>
      <c r="E121" s="38"/>
      <c r="F121" s="38"/>
      <c r="G121" s="38"/>
    </row>
    <row r="122" spans="1:7" x14ac:dyDescent="0.25">
      <c r="A122" s="39" t="s">
        <v>8</v>
      </c>
      <c r="B122" s="39"/>
      <c r="C122" s="39"/>
      <c r="D122" s="30"/>
      <c r="E122" s="12">
        <v>0</v>
      </c>
      <c r="F122" s="12">
        <v>0</v>
      </c>
      <c r="G122" s="13">
        <v>0</v>
      </c>
    </row>
    <row r="123" spans="1:7" x14ac:dyDescent="0.25">
      <c r="A123" s="8">
        <v>5</v>
      </c>
      <c r="B123" s="40" t="s">
        <v>28</v>
      </c>
      <c r="C123" s="41"/>
      <c r="D123" s="41"/>
      <c r="E123" s="41"/>
      <c r="F123" s="41"/>
      <c r="G123" s="42"/>
    </row>
    <row r="124" spans="1:7" x14ac:dyDescent="0.25">
      <c r="A124" s="9" t="s">
        <v>16</v>
      </c>
      <c r="B124" s="4" t="s">
        <v>2</v>
      </c>
      <c r="C124" s="5" t="s">
        <v>7</v>
      </c>
      <c r="D124" s="9"/>
      <c r="E124" s="10">
        <v>0</v>
      </c>
      <c r="F124" s="10">
        <v>0</v>
      </c>
      <c r="G124" s="10">
        <f>SUM(E124:F124)</f>
        <v>0</v>
      </c>
    </row>
    <row r="125" spans="1:7" x14ac:dyDescent="0.25">
      <c r="A125" s="39" t="s">
        <v>8</v>
      </c>
      <c r="B125" s="39"/>
      <c r="C125" s="39"/>
      <c r="D125" s="30"/>
      <c r="E125" s="12">
        <f>E124</f>
        <v>0</v>
      </c>
      <c r="F125" s="12">
        <f>F124</f>
        <v>0</v>
      </c>
      <c r="G125" s="13">
        <f>SUM(E125:F125)</f>
        <v>0</v>
      </c>
    </row>
    <row r="126" spans="1:7" x14ac:dyDescent="0.25">
      <c r="A126" s="43" t="s">
        <v>0</v>
      </c>
      <c r="B126" s="43"/>
      <c r="C126" s="43"/>
      <c r="D126" s="43"/>
      <c r="E126" s="14">
        <f>E107+E109+E120+E122+E125</f>
        <v>145600.26</v>
      </c>
      <c r="F126" s="14">
        <f>F107+F109++F122+F125+F120</f>
        <v>1333804.3899999999</v>
      </c>
      <c r="G126" s="14">
        <f>G107+G109+G120+G122+G125</f>
        <v>1479404.65</v>
      </c>
    </row>
    <row r="127" spans="1:7" x14ac:dyDescent="0.25">
      <c r="A127" s="44" t="s">
        <v>17</v>
      </c>
      <c r="B127" s="44"/>
      <c r="C127" s="15"/>
      <c r="D127" s="31"/>
      <c r="E127" s="16"/>
      <c r="F127" s="16"/>
      <c r="G127" s="16"/>
    </row>
  </sheetData>
  <mergeCells count="76">
    <mergeCell ref="A126:D126"/>
    <mergeCell ref="A127:B127"/>
    <mergeCell ref="A120:C120"/>
    <mergeCell ref="B121:G121"/>
    <mergeCell ref="A122:C122"/>
    <mergeCell ref="B123:G123"/>
    <mergeCell ref="A125:C125"/>
    <mergeCell ref="B108:G108"/>
    <mergeCell ref="A109:C109"/>
    <mergeCell ref="B110:G110"/>
    <mergeCell ref="A113:A114"/>
    <mergeCell ref="B113:B114"/>
    <mergeCell ref="A100:D100"/>
    <mergeCell ref="A101:B101"/>
    <mergeCell ref="A103:G103"/>
    <mergeCell ref="B105:G105"/>
    <mergeCell ref="A107:C107"/>
    <mergeCell ref="A94:C94"/>
    <mergeCell ref="B95:G95"/>
    <mergeCell ref="A96:C96"/>
    <mergeCell ref="B97:G97"/>
    <mergeCell ref="A99:C99"/>
    <mergeCell ref="A83:C83"/>
    <mergeCell ref="B84:G84"/>
    <mergeCell ref="A85:C85"/>
    <mergeCell ref="B86:G86"/>
    <mergeCell ref="A88:A89"/>
    <mergeCell ref="B88:B89"/>
    <mergeCell ref="A75:C75"/>
    <mergeCell ref="A76:D76"/>
    <mergeCell ref="A77:B77"/>
    <mergeCell ref="A79:G79"/>
    <mergeCell ref="B81:G81"/>
    <mergeCell ref="B65:G65"/>
    <mergeCell ref="A70:C70"/>
    <mergeCell ref="B71:G71"/>
    <mergeCell ref="A72:C72"/>
    <mergeCell ref="B73:G73"/>
    <mergeCell ref="A58:G58"/>
    <mergeCell ref="B60:G60"/>
    <mergeCell ref="A62:C62"/>
    <mergeCell ref="B63:G63"/>
    <mergeCell ref="A64:C64"/>
    <mergeCell ref="B8:G8"/>
    <mergeCell ref="A1:G1"/>
    <mergeCell ref="A2:G2"/>
    <mergeCell ref="B3:G3"/>
    <mergeCell ref="A4:G4"/>
    <mergeCell ref="A6:G6"/>
    <mergeCell ref="A25:C25"/>
    <mergeCell ref="B26:G26"/>
    <mergeCell ref="A11:C11"/>
    <mergeCell ref="B12:G12"/>
    <mergeCell ref="A13:C13"/>
    <mergeCell ref="B14:G14"/>
    <mergeCell ref="A18:A20"/>
    <mergeCell ref="A22:A23"/>
    <mergeCell ref="B22:B23"/>
    <mergeCell ref="A55:D55"/>
    <mergeCell ref="A56:B56"/>
    <mergeCell ref="A49:C49"/>
    <mergeCell ref="B50:G50"/>
    <mergeCell ref="A54:C54"/>
    <mergeCell ref="A51:C51"/>
    <mergeCell ref="B52:G52"/>
    <mergeCell ref="B42:G42"/>
    <mergeCell ref="A27:C27"/>
    <mergeCell ref="B28:G28"/>
    <mergeCell ref="A30:C30"/>
    <mergeCell ref="A31:D31"/>
    <mergeCell ref="A32:B32"/>
    <mergeCell ref="A34:G34"/>
    <mergeCell ref="B36:G36"/>
    <mergeCell ref="A39:C39"/>
    <mergeCell ref="B40:G40"/>
    <mergeCell ref="A41:C41"/>
  </mergeCells>
  <pageMargins left="0.511811024" right="0.511811024" top="0.78740157499999996" bottom="0.78740157499999996" header="0.31496062000000002" footer="0.3149606200000000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</vt:lpstr>
      <vt:lpstr>'2026'!Area_de_impressao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tamaram</dc:creator>
  <cp:lastModifiedBy>Ariane Fernandes Soares - RF: 46.998 - SETRAN</cp:lastModifiedBy>
  <cp:lastPrinted>2026-06-18T15:25:14Z</cp:lastPrinted>
  <dcterms:created xsi:type="dcterms:W3CDTF">2017-02-09T13:59:08Z</dcterms:created>
  <dcterms:modified xsi:type="dcterms:W3CDTF">2026-06-18T15:25:26Z</dcterms:modified>
</cp:coreProperties>
</file>